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gerelli\Downloads\"/>
    </mc:Choice>
  </mc:AlternateContent>
  <xr:revisionPtr revIDLastSave="0" documentId="13_ncr:1_{BE9F3C2D-D350-4D69-B6F9-C08E054089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ati principali RAdO" sheetId="1" r:id="rId1"/>
    <sheet name="focus interventi resilienz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C9" i="1" l="1"/>
  <c r="E7" i="1" l="1"/>
  <c r="D7" i="1"/>
  <c r="C7" i="1"/>
  <c r="E10" i="1"/>
  <c r="D10" i="1"/>
  <c r="C10" i="1"/>
  <c r="E11" i="1"/>
  <c r="D11" i="1"/>
  <c r="C11" i="1"/>
  <c r="D13" i="1"/>
  <c r="D12" i="1"/>
  <c r="C5" i="1" l="1"/>
  <c r="F9" i="1" l="1"/>
  <c r="F10" i="1" l="1"/>
  <c r="F11" i="1"/>
</calcChain>
</file>

<file path=xl/sharedStrings.xml><?xml version="1.0" encoding="utf-8"?>
<sst xmlns="http://schemas.openxmlformats.org/spreadsheetml/2006/main" count="217" uniqueCount="117">
  <si>
    <t>Rapporto annuale degli output – artt. 58 e 59 del TIQD</t>
  </si>
  <si>
    <t>La rete di distribuzione</t>
  </si>
  <si>
    <t>L'impresa di distribuzione</t>
  </si>
  <si>
    <t>Linee MT</t>
  </si>
  <si>
    <t>Linee BT</t>
  </si>
  <si>
    <t>Cabine primarie</t>
  </si>
  <si>
    <t>Cabine secondarie</t>
  </si>
  <si>
    <t>Linee AT</t>
  </si>
  <si>
    <t>Potenza installata (MVA)</t>
  </si>
  <si>
    <t>Utenti MT</t>
  </si>
  <si>
    <t>Utenti BT</t>
  </si>
  <si>
    <t>Trasformatori AT/MT (n)</t>
  </si>
  <si>
    <t>Trasformatori MT/BT (n)</t>
  </si>
  <si>
    <t>a) durata media per utente delle interruzioni (lunghe) senza preavviso</t>
  </si>
  <si>
    <t>b) numero medio per utente delle interruzioni (lunghe e brevi) senza preavviso</t>
  </si>
  <si>
    <t>c) durata media per utente delle interruzioni con preavviso</t>
  </si>
  <si>
    <t>f) perdite di energia elettrica</t>
  </si>
  <si>
    <t>Contibuti pubblici</t>
  </si>
  <si>
    <t>Conduttori nudi (km)</t>
  </si>
  <si>
    <t xml:space="preserve"> Cavi aerei (km)</t>
  </si>
  <si>
    <t>Cavi interrati (km)</t>
  </si>
  <si>
    <t>(n)</t>
  </si>
  <si>
    <t>Totale contributo aggiudicato (€)</t>
  </si>
  <si>
    <t>Fonte di finanziamento</t>
  </si>
  <si>
    <t>(minuti)</t>
  </si>
  <si>
    <t>Tutte le cause</t>
  </si>
  <si>
    <t>Altre cause</t>
  </si>
  <si>
    <t>Indicatori di performance</t>
  </si>
  <si>
    <t>Totale (km)</t>
  </si>
  <si>
    <t xml:space="preserve">Totale contributo incassato (€) </t>
  </si>
  <si>
    <t>d) episodi di interruzioni rilevanti ex art. 68 del TIQD</t>
  </si>
  <si>
    <t>Intervento</t>
  </si>
  <si>
    <t>Costo di investimento complessivo (€)</t>
  </si>
  <si>
    <t>NA</t>
  </si>
  <si>
    <t>Nessuno</t>
  </si>
  <si>
    <t>Verona e Grezzana</t>
  </si>
  <si>
    <t>Vicenza</t>
  </si>
  <si>
    <t xml:space="preserve">Quota di contributo incassata nell'anno n-1 (€) </t>
  </si>
  <si>
    <t>Totale perdite (calcolate come energia elettrica (immessa-prelevata)/immessa)</t>
  </si>
  <si>
    <t>V-Reti è la società del Gruppo AGSM AIM che si occupa della distribuzione e misura dell'energia elettrica nelle città di Verona, Grezzana e Vicenza, con l'obiettivo di offrire ai propri clienti affidabilità ed elevata qualità nei servizi. L’impegno di V-Reti è quello di investire costantemente nelle proprie infrastrutture per rendere il servizio sempre più efficiente e sostenibile.
La consolidata esperienza nella distribuzione fa di V-Reti, nata nel 2022 a fronte di una riorganizzazione societaria all'interno del Gruppo AGSM AIM e che eredita le esperienze ed il know how di Megareti e Servizi a Rete rispettivamente nelle realtà veronese e vicentina, un’azienda affidabile e con forte vocazione tecnica. La società guarda al futuro impegnandosi ad aumentare significativamente gli investimenti con l’obiettivo di generare benefici diretti per i territori serviti, migliorare la qualità del servizio offerto ai cittadini e rispondere con efficacia alle sfide che attendono il settore dei servizi di utilità pubblica nell'ottica della sostenibilità.
Con costante impegno e presenza, V-Reti garantisce ininterrottamente il presidio delle reti di distribuzione di energia elettrica e gas e lavora per mantenere ai più alti livelli gli standard di sicurezza e la continuità del servizio. Per raggiungere i propri obiettivi industriali e dare valore aggiunto ai propri clienti, V-Reti ritiene fondamentale la valorizzazione delle risorse energetiche, naturali e territoriali e la continua attenzione a operare attraverso di esse con professionalità e persistenza.</t>
  </si>
  <si>
    <t>Codice Univoco</t>
  </si>
  <si>
    <t>Principale fattore critico di rischio</t>
  </si>
  <si>
    <t>Tipologia Intervento prevalente</t>
  </si>
  <si>
    <t>Ambito prevalente</t>
  </si>
  <si>
    <t>Codice linea/e di distribuzione</t>
  </si>
  <si>
    <t>N° clienti BT domestici beneficiari</t>
  </si>
  <si>
    <t>N° clienti BT non domestici beneficiari</t>
  </si>
  <si>
    <t>N° clienti MT beneficiari</t>
  </si>
  <si>
    <t>Km Intervento MT</t>
  </si>
  <si>
    <t>Km Intervento BT</t>
  </si>
  <si>
    <t xml:space="preserve"> Indice di Rischio (IRI) pre intervento</t>
  </si>
  <si>
    <t xml:space="preserve"> Indice di Rischio (IRI) post intervento</t>
  </si>
  <si>
    <t>Semestre previsto/effettivo inizio</t>
  </si>
  <si>
    <t>Semestre effettivo fine</t>
  </si>
  <si>
    <t>Stato di avanzamento</t>
  </si>
  <si>
    <t>BBB_003</t>
  </si>
  <si>
    <t>ALLUVIONI</t>
  </si>
  <si>
    <t>Rifacimento Smistamento</t>
  </si>
  <si>
    <t>Burci, Dalmazia, Fusinato, M. Berico, Valmerlara</t>
  </si>
  <si>
    <t>1_2020</t>
  </si>
  <si>
    <t>BBB_004</t>
  </si>
  <si>
    <t>Rifacimento Cabine Elettriche / Rifacimento linea elettrica</t>
  </si>
  <si>
    <t>Zona Industriale</t>
  </si>
  <si>
    <t>2_2020</t>
  </si>
  <si>
    <t>BBB_005</t>
  </si>
  <si>
    <t>MANICOTTO DI GHIACCIO</t>
  </si>
  <si>
    <t>Interramento linea elettrica aerea</t>
  </si>
  <si>
    <t>Agenzia -Pasin 3</t>
  </si>
  <si>
    <t>1_2021</t>
  </si>
  <si>
    <t>2_2023</t>
  </si>
  <si>
    <t>Completato</t>
  </si>
  <si>
    <t>BBB_006</t>
  </si>
  <si>
    <t>Rifacimento Cabine Elettriche</t>
  </si>
  <si>
    <t>Pam</t>
  </si>
  <si>
    <t>BBB_007</t>
  </si>
  <si>
    <t>Angeli</t>
  </si>
  <si>
    <t>2_2021</t>
  </si>
  <si>
    <t>1_2023</t>
  </si>
  <si>
    <t>BBB_008</t>
  </si>
  <si>
    <t>Rifacimento Cabine Elettriche / Realizzazione linea elettrica</t>
  </si>
  <si>
    <t>Caimpenta</t>
  </si>
  <si>
    <t>BBB_009</t>
  </si>
  <si>
    <t>Orbi</t>
  </si>
  <si>
    <t>2_2022</t>
  </si>
  <si>
    <t>BBB_010</t>
  </si>
  <si>
    <t>Folgore</t>
  </si>
  <si>
    <t>BBB_011</t>
  </si>
  <si>
    <t>Monte Berico</t>
  </si>
  <si>
    <t>BBB_012</t>
  </si>
  <si>
    <t>Croce</t>
  </si>
  <si>
    <t>BBB_013</t>
  </si>
  <si>
    <t>Corpus</t>
  </si>
  <si>
    <t>BBB_014</t>
  </si>
  <si>
    <t>Crispi</t>
  </si>
  <si>
    <t>BBB_015</t>
  </si>
  <si>
    <t>Realizzazione linea elettrica</t>
  </si>
  <si>
    <t>Curtatone</t>
  </si>
  <si>
    <t>1_2022</t>
  </si>
  <si>
    <t>BBB_017</t>
  </si>
  <si>
    <t>Diagonale</t>
  </si>
  <si>
    <t>BBB_018</t>
  </si>
  <si>
    <t>Reniero</t>
  </si>
  <si>
    <t>BBB_021</t>
  </si>
  <si>
    <t>Riviera</t>
  </si>
  <si>
    <t>BBB_023</t>
  </si>
  <si>
    <t>Anello Stanga</t>
  </si>
  <si>
    <t>Rimontaggio cabine con quadri MT immuni agli allagamenti (RMU)</t>
  </si>
  <si>
    <t>MEGARETI_002</t>
  </si>
  <si>
    <t>Spostamento fuori terra cabine</t>
  </si>
  <si>
    <t>LMT BRAZZOLI</t>
  </si>
  <si>
    <t>1_2019</t>
  </si>
  <si>
    <t>MEGARETI_003</t>
  </si>
  <si>
    <t>LMT BORGO MILANO E</t>
  </si>
  <si>
    <t>Denominazione intervento n….</t>
  </si>
  <si>
    <t>Personale in servizio (al 31/12/2024)</t>
  </si>
  <si>
    <t>2_2024</t>
  </si>
  <si>
    <t>1_2024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</si>
</sst>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00_-;\-* #,##0.000_-;_-* &quot;-&quot;??_-;_-@_-"/>
    <numFmt numFmtId="167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8">
    <xf numFmtId="0" fontId="0" fillId="0" borderId="0" xfId="0"/>
    <xf numFmtId="0" fontId="1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4" xfId="0" applyFont="1" applyBorder="1"/>
    <xf numFmtId="164" fontId="7" fillId="0" borderId="0" xfId="0" applyNumberFormat="1" applyFont="1"/>
    <xf numFmtId="0" fontId="7" fillId="0" borderId="0" xfId="0" applyFont="1"/>
    <xf numFmtId="0" fontId="1" fillId="0" borderId="6" xfId="0" applyFont="1" applyBorder="1"/>
    <xf numFmtId="164" fontId="7" fillId="0" borderId="7" xfId="0" applyNumberFormat="1" applyFont="1" applyBorder="1"/>
    <xf numFmtId="166" fontId="7" fillId="0" borderId="7" xfId="1" applyNumberFormat="1" applyFont="1" applyFill="1" applyBorder="1"/>
    <xf numFmtId="0" fontId="2" fillId="0" borderId="0" xfId="0" applyFont="1"/>
    <xf numFmtId="165" fontId="0" fillId="0" borderId="0" xfId="1" applyNumberFormat="1" applyFont="1" applyFill="1"/>
    <xf numFmtId="0" fontId="1" fillId="0" borderId="3" xfId="0" applyFont="1" applyBorder="1"/>
    <xf numFmtId="0" fontId="1" fillId="0" borderId="4" xfId="0" applyFont="1" applyBorder="1" applyAlignment="1">
      <alignment horizontal="left" vertical="center" wrapText="1"/>
    </xf>
    <xf numFmtId="0" fontId="7" fillId="0" borderId="4" xfId="0" applyFont="1" applyBorder="1"/>
    <xf numFmtId="0" fontId="0" fillId="0" borderId="5" xfId="0" applyBorder="1"/>
    <xf numFmtId="0" fontId="1" fillId="0" borderId="5" xfId="0" applyFont="1" applyBorder="1"/>
    <xf numFmtId="0" fontId="0" fillId="0" borderId="8" xfId="0" applyBorder="1"/>
    <xf numFmtId="0" fontId="1" fillId="0" borderId="0" xfId="0" applyFont="1" applyAlignment="1">
      <alignment wrapText="1"/>
    </xf>
    <xf numFmtId="0" fontId="4" fillId="0" borderId="0" xfId="0" applyFont="1"/>
    <xf numFmtId="10" fontId="8" fillId="0" borderId="0" xfId="0" applyNumberFormat="1" applyFont="1" applyAlignment="1">
      <alignment horizontal="center" vertical="center"/>
    </xf>
    <xf numFmtId="0" fontId="6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/>
    </xf>
    <xf numFmtId="0" fontId="10" fillId="0" borderId="15" xfId="0" applyFont="1" applyBorder="1"/>
    <xf numFmtId="0" fontId="11" fillId="0" borderId="14" xfId="0" applyFont="1" applyBorder="1"/>
    <xf numFmtId="0" fontId="10" fillId="0" borderId="14" xfId="0" applyFont="1" applyBorder="1"/>
    <xf numFmtId="0" fontId="0" fillId="0" borderId="4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7" fontId="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80" zoomScaleNormal="80" workbookViewId="0">
      <selection activeCell="C16" sqref="C16:F18"/>
    </sheetView>
  </sheetViews>
  <sheetFormatPr defaultRowHeight="15" x14ac:dyDescent="0.25"/>
  <cols>
    <col min="1" max="1" width="32.140625" customWidth="1"/>
    <col min="2" max="2" width="36.28515625" customWidth="1"/>
    <col min="3" max="3" width="33.28515625" customWidth="1"/>
    <col min="4" max="4" width="34.42578125" customWidth="1"/>
    <col min="5" max="5" width="21.42578125" customWidth="1"/>
    <col min="6" max="6" width="25.85546875" customWidth="1"/>
    <col min="7" max="7" width="21.42578125" customWidth="1"/>
    <col min="8" max="8" width="16.140625" style="8" customWidth="1"/>
  </cols>
  <sheetData>
    <row r="1" spans="1:8" ht="33" customHeight="1" thickBot="1" x14ac:dyDescent="0.3">
      <c r="A1" s="51" t="s">
        <v>0</v>
      </c>
      <c r="B1" s="52"/>
      <c r="C1" s="52"/>
      <c r="D1" s="52"/>
      <c r="E1" s="52"/>
      <c r="F1" s="52"/>
      <c r="G1" s="53"/>
    </row>
    <row r="2" spans="1:8" ht="165.75" customHeight="1" x14ac:dyDescent="0.25">
      <c r="A2" s="75" t="s">
        <v>2</v>
      </c>
      <c r="B2" s="56" t="s">
        <v>39</v>
      </c>
      <c r="C2" s="57"/>
      <c r="D2" s="57"/>
      <c r="E2" s="57"/>
      <c r="F2" s="57"/>
      <c r="G2" s="58"/>
    </row>
    <row r="3" spans="1:8" ht="34.5" customHeight="1" thickBot="1" x14ac:dyDescent="0.3">
      <c r="A3" s="76"/>
      <c r="B3" s="12" t="s">
        <v>114</v>
      </c>
      <c r="C3" s="13">
        <v>325</v>
      </c>
      <c r="D3" s="14"/>
      <c r="E3" s="73"/>
      <c r="F3" s="73"/>
      <c r="G3" s="74"/>
      <c r="H3" s="7"/>
    </row>
    <row r="4" spans="1:8" ht="21" customHeight="1" x14ac:dyDescent="0.25">
      <c r="A4" s="82" t="s">
        <v>1</v>
      </c>
      <c r="B4" s="77" t="s">
        <v>5</v>
      </c>
      <c r="C4" s="15" t="s">
        <v>21</v>
      </c>
      <c r="D4" s="15" t="s">
        <v>11</v>
      </c>
      <c r="E4" s="63" t="s">
        <v>8</v>
      </c>
      <c r="F4" s="63"/>
      <c r="G4" s="64"/>
      <c r="H4" s="50"/>
    </row>
    <row r="5" spans="1:8" ht="21.75" customHeight="1" thickBot="1" x14ac:dyDescent="0.3">
      <c r="A5" s="83"/>
      <c r="B5" s="78"/>
      <c r="C5" s="16">
        <f>8+5</f>
        <v>13</v>
      </c>
      <c r="D5" s="17">
        <f>26+9</f>
        <v>35</v>
      </c>
      <c r="E5" s="71">
        <f>827+307</f>
        <v>1134</v>
      </c>
      <c r="F5" s="71"/>
      <c r="G5" s="72"/>
      <c r="H5" s="50"/>
    </row>
    <row r="6" spans="1:8" ht="21" customHeight="1" x14ac:dyDescent="0.25">
      <c r="A6" s="83"/>
      <c r="B6" s="79" t="s">
        <v>6</v>
      </c>
      <c r="C6" s="18" t="s">
        <v>21</v>
      </c>
      <c r="D6" s="18" t="s">
        <v>12</v>
      </c>
      <c r="E6" s="69" t="s">
        <v>8</v>
      </c>
      <c r="F6" s="69"/>
      <c r="G6" s="70"/>
      <c r="H6" s="50"/>
    </row>
    <row r="7" spans="1:8" ht="25.5" customHeight="1" thickBot="1" x14ac:dyDescent="0.3">
      <c r="A7" s="83"/>
      <c r="B7" s="79"/>
      <c r="C7" s="19">
        <f>1352+653</f>
        <v>2005</v>
      </c>
      <c r="D7" s="19">
        <f>1548+650</f>
        <v>2198</v>
      </c>
      <c r="E7" s="67">
        <f>512+209</f>
        <v>721</v>
      </c>
      <c r="F7" s="67"/>
      <c r="G7" s="68"/>
      <c r="H7" s="50"/>
    </row>
    <row r="8" spans="1:8" x14ac:dyDescent="0.25">
      <c r="A8" s="83"/>
      <c r="B8" s="20"/>
      <c r="C8" s="21" t="s">
        <v>18</v>
      </c>
      <c r="D8" s="21" t="s">
        <v>19</v>
      </c>
      <c r="E8" s="21" t="s">
        <v>20</v>
      </c>
      <c r="F8" s="63" t="s">
        <v>28</v>
      </c>
      <c r="G8" s="64"/>
      <c r="H8" s="50"/>
    </row>
    <row r="9" spans="1:8" x14ac:dyDescent="0.25">
      <c r="A9" s="83"/>
      <c r="B9" s="22" t="s">
        <v>7</v>
      </c>
      <c r="C9" s="23">
        <f>27.77+16.88</f>
        <v>44.65</v>
      </c>
      <c r="D9" s="23">
        <v>0</v>
      </c>
      <c r="E9" s="23">
        <v>0.47</v>
      </c>
      <c r="F9" s="62">
        <f>C9+D9+E9</f>
        <v>45.12</v>
      </c>
      <c r="G9" s="62"/>
      <c r="H9" s="50"/>
    </row>
    <row r="10" spans="1:8" x14ac:dyDescent="0.25">
      <c r="A10" s="83"/>
      <c r="B10" s="22" t="s">
        <v>3</v>
      </c>
      <c r="C10" s="23">
        <f>232.022+29.758</f>
        <v>261.77999999999997</v>
      </c>
      <c r="D10" s="24">
        <f>2.345+1.157</f>
        <v>3.5020000000000002</v>
      </c>
      <c r="E10" s="23">
        <f>1034.638+436.427</f>
        <v>1471.0650000000001</v>
      </c>
      <c r="F10" s="62">
        <f t="shared" ref="F10:F11" si="0">C10+D10+E10</f>
        <v>1736.347</v>
      </c>
      <c r="G10" s="62"/>
      <c r="H10" s="50"/>
    </row>
    <row r="11" spans="1:8" ht="15.75" thickBot="1" x14ac:dyDescent="0.3">
      <c r="A11" s="83"/>
      <c r="B11" s="25" t="s">
        <v>4</v>
      </c>
      <c r="C11" s="26">
        <f>12.57+2.062</f>
        <v>14.632</v>
      </c>
      <c r="D11" s="26">
        <f>701.302+258.655</f>
        <v>959.95699999999999</v>
      </c>
      <c r="E11" s="27">
        <f>1407.042+406.179</f>
        <v>1813.221</v>
      </c>
      <c r="F11" s="61">
        <f t="shared" si="0"/>
        <v>2787.81</v>
      </c>
      <c r="G11" s="61"/>
      <c r="H11" s="50"/>
    </row>
    <row r="12" spans="1:8" ht="21" customHeight="1" x14ac:dyDescent="0.25">
      <c r="A12" s="83"/>
      <c r="B12" s="22" t="s">
        <v>9</v>
      </c>
      <c r="C12" s="28"/>
      <c r="D12">
        <f>532+141</f>
        <v>673</v>
      </c>
      <c r="F12" s="59"/>
      <c r="G12" s="60"/>
      <c r="H12" s="50"/>
    </row>
    <row r="13" spans="1:8" ht="22.5" customHeight="1" thickBot="1" x14ac:dyDescent="0.3">
      <c r="A13" s="84"/>
      <c r="B13" s="22" t="s">
        <v>10</v>
      </c>
      <c r="C13" s="28"/>
      <c r="D13" s="29">
        <f>135178+36920+56098+17391</f>
        <v>245587</v>
      </c>
      <c r="F13" s="59"/>
      <c r="G13" s="60"/>
      <c r="H13" s="50"/>
    </row>
    <row r="14" spans="1:8" ht="24" customHeight="1" x14ac:dyDescent="0.25">
      <c r="A14" s="82" t="s">
        <v>27</v>
      </c>
      <c r="B14" s="10"/>
      <c r="C14" s="87" t="s">
        <v>25</v>
      </c>
      <c r="D14" s="63"/>
      <c r="E14" s="87" t="s">
        <v>26</v>
      </c>
      <c r="F14" s="64"/>
      <c r="G14" s="30"/>
    </row>
    <row r="15" spans="1:8" ht="33.75" customHeight="1" x14ac:dyDescent="0.25">
      <c r="A15" s="83"/>
      <c r="B15" s="31"/>
      <c r="C15" s="32" t="s">
        <v>35</v>
      </c>
      <c r="D15" t="s">
        <v>36</v>
      </c>
      <c r="E15" s="32" t="s">
        <v>35</v>
      </c>
      <c r="F15" s="33" t="s">
        <v>36</v>
      </c>
      <c r="G15" s="34"/>
    </row>
    <row r="16" spans="1:8" ht="30" customHeight="1" x14ac:dyDescent="0.25">
      <c r="A16" s="83"/>
      <c r="B16" s="31" t="s">
        <v>13</v>
      </c>
      <c r="C16" s="88">
        <v>13.425000000000001</v>
      </c>
      <c r="D16" s="89">
        <v>27.042999999999999</v>
      </c>
      <c r="E16" s="90">
        <v>11.937000000000001</v>
      </c>
      <c r="F16" s="91">
        <v>26.992000000000001</v>
      </c>
      <c r="G16" s="33" t="s">
        <v>24</v>
      </c>
      <c r="H16" s="50"/>
    </row>
    <row r="17" spans="1:8" ht="45" x14ac:dyDescent="0.25">
      <c r="A17" s="83"/>
      <c r="B17" s="31" t="s">
        <v>14</v>
      </c>
      <c r="C17" s="92">
        <v>1.048</v>
      </c>
      <c r="D17" s="89">
        <v>1.6020000000000001</v>
      </c>
      <c r="E17" s="93">
        <v>0.94100000000000017</v>
      </c>
      <c r="F17" s="91">
        <v>1.5690000000000002</v>
      </c>
      <c r="G17" s="33" t="s">
        <v>21</v>
      </c>
      <c r="H17" s="50"/>
    </row>
    <row r="18" spans="1:8" ht="30.75" thickBot="1" x14ac:dyDescent="0.3">
      <c r="A18" s="83"/>
      <c r="B18" s="11" t="s">
        <v>15</v>
      </c>
      <c r="C18" s="94">
        <v>19.939999999999998</v>
      </c>
      <c r="D18" s="95">
        <v>5.8049999999999997</v>
      </c>
      <c r="E18" s="96">
        <v>19.911999999999999</v>
      </c>
      <c r="F18" s="97">
        <v>5.8049999999999997</v>
      </c>
      <c r="G18" s="35" t="s">
        <v>24</v>
      </c>
      <c r="H18" s="50"/>
    </row>
    <row r="19" spans="1:8" ht="87" customHeight="1" thickBot="1" x14ac:dyDescent="0.3">
      <c r="A19" s="83"/>
      <c r="B19" s="11" t="s">
        <v>30</v>
      </c>
      <c r="C19" s="65" t="s">
        <v>34</v>
      </c>
      <c r="D19" s="65"/>
      <c r="E19" s="65"/>
      <c r="F19" s="65"/>
      <c r="G19" s="66"/>
      <c r="H19" s="7"/>
    </row>
    <row r="20" spans="1:8" ht="68.25" customHeight="1" x14ac:dyDescent="0.25">
      <c r="A20" s="83"/>
      <c r="B20" s="31"/>
      <c r="C20" s="36" t="s">
        <v>38</v>
      </c>
      <c r="D20" s="37"/>
      <c r="E20" s="54"/>
      <c r="F20" s="54"/>
      <c r="G20" s="55"/>
    </row>
    <row r="21" spans="1:8" ht="54" customHeight="1" thickBot="1" x14ac:dyDescent="0.3">
      <c r="A21" s="84"/>
      <c r="B21" s="31" t="s">
        <v>16</v>
      </c>
      <c r="C21" s="38">
        <v>1.24E-2</v>
      </c>
      <c r="D21" s="39"/>
      <c r="E21" s="85"/>
      <c r="F21" s="85"/>
      <c r="G21" s="86"/>
      <c r="H21" s="7"/>
    </row>
    <row r="22" spans="1:8" ht="51" customHeight="1" x14ac:dyDescent="0.25">
      <c r="A22" s="80" t="s">
        <v>17</v>
      </c>
      <c r="B22" s="40" t="s">
        <v>31</v>
      </c>
      <c r="C22" s="21" t="s">
        <v>23</v>
      </c>
      <c r="D22" s="41" t="s">
        <v>32</v>
      </c>
      <c r="E22" s="41" t="s">
        <v>22</v>
      </c>
      <c r="F22" s="41" t="s">
        <v>37</v>
      </c>
      <c r="G22" s="42" t="s">
        <v>29</v>
      </c>
    </row>
    <row r="23" spans="1:8" ht="25.5" customHeight="1" thickBot="1" x14ac:dyDescent="0.3">
      <c r="A23" s="81"/>
      <c r="B23" s="43" t="s">
        <v>113</v>
      </c>
      <c r="C23" s="44" t="s">
        <v>33</v>
      </c>
      <c r="D23" s="44" t="s">
        <v>33</v>
      </c>
      <c r="E23" s="44" t="s">
        <v>33</v>
      </c>
      <c r="F23" s="44">
        <v>0</v>
      </c>
      <c r="G23" s="45">
        <v>0</v>
      </c>
      <c r="H23" s="7"/>
    </row>
    <row r="24" spans="1:8" x14ac:dyDescent="0.25">
      <c r="C24" s="9"/>
    </row>
  </sheetData>
  <mergeCells count="26">
    <mergeCell ref="B4:B5"/>
    <mergeCell ref="B6:B7"/>
    <mergeCell ref="H4:H13"/>
    <mergeCell ref="A22:A23"/>
    <mergeCell ref="A4:A13"/>
    <mergeCell ref="E21:G21"/>
    <mergeCell ref="E4:G4"/>
    <mergeCell ref="C14:D14"/>
    <mergeCell ref="E14:F14"/>
    <mergeCell ref="A14:A21"/>
    <mergeCell ref="H16:H18"/>
    <mergeCell ref="A1:G1"/>
    <mergeCell ref="E20:G20"/>
    <mergeCell ref="B2:G2"/>
    <mergeCell ref="F13:G13"/>
    <mergeCell ref="F12:G12"/>
    <mergeCell ref="F11:G11"/>
    <mergeCell ref="F10:G10"/>
    <mergeCell ref="F9:G9"/>
    <mergeCell ref="F8:G8"/>
    <mergeCell ref="C19:G19"/>
    <mergeCell ref="E7:G7"/>
    <mergeCell ref="E6:G6"/>
    <mergeCell ref="E5:G5"/>
    <mergeCell ref="E3:G3"/>
    <mergeCell ref="A2:A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D453-81DB-4B28-8ABC-5A0CBAF3D2D8}">
  <dimension ref="A1:O20"/>
  <sheetViews>
    <sheetView zoomScale="80" zoomScaleNormal="80" workbookViewId="0">
      <selection activeCell="F25" sqref="F25"/>
    </sheetView>
  </sheetViews>
  <sheetFormatPr defaultRowHeight="15" x14ac:dyDescent="0.25"/>
  <cols>
    <col min="1" max="1" width="12.42578125" bestFit="1" customWidth="1"/>
    <col min="2" max="2" width="20.42578125" bestFit="1" customWidth="1"/>
    <col min="3" max="3" width="45.28515625" bestFit="1" customWidth="1"/>
    <col min="4" max="4" width="12.28515625" customWidth="1"/>
    <col min="5" max="15" width="16.5703125" customWidth="1"/>
  </cols>
  <sheetData>
    <row r="1" spans="1:15" s="2" customFormat="1" ht="45" x14ac:dyDescent="0.25">
      <c r="A1" s="1" t="s">
        <v>40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54</v>
      </c>
    </row>
    <row r="2" spans="1:15" ht="38.25" x14ac:dyDescent="0.25">
      <c r="A2" s="3" t="s">
        <v>55</v>
      </c>
      <c r="B2" s="3" t="s">
        <v>56</v>
      </c>
      <c r="C2" s="4" t="s">
        <v>57</v>
      </c>
      <c r="D2" s="4" t="s">
        <v>36</v>
      </c>
      <c r="E2" s="4" t="s">
        <v>58</v>
      </c>
      <c r="F2" s="5">
        <v>2673</v>
      </c>
      <c r="G2" s="5">
        <v>1258</v>
      </c>
      <c r="H2" s="5">
        <v>3</v>
      </c>
      <c r="I2" s="5">
        <v>0</v>
      </c>
      <c r="J2" s="5">
        <v>0</v>
      </c>
      <c r="K2" s="46">
        <v>1346.2328767123288</v>
      </c>
      <c r="L2" s="5">
        <v>103.17</v>
      </c>
      <c r="M2" s="47" t="s">
        <v>59</v>
      </c>
      <c r="N2" s="47" t="s">
        <v>115</v>
      </c>
      <c r="O2" s="48" t="s">
        <v>70</v>
      </c>
    </row>
    <row r="3" spans="1:15" ht="25.5" x14ac:dyDescent="0.25">
      <c r="A3" s="5" t="s">
        <v>60</v>
      </c>
      <c r="B3" s="5" t="s">
        <v>56</v>
      </c>
      <c r="C3" s="6" t="s">
        <v>61</v>
      </c>
      <c r="D3" s="6" t="s">
        <v>36</v>
      </c>
      <c r="E3" s="6" t="s">
        <v>62</v>
      </c>
      <c r="F3" s="5">
        <v>78</v>
      </c>
      <c r="G3" s="5">
        <v>194</v>
      </c>
      <c r="H3" s="5">
        <v>13</v>
      </c>
      <c r="I3" s="5">
        <v>3.9</v>
      </c>
      <c r="J3" s="5">
        <v>0</v>
      </c>
      <c r="K3" s="46">
        <v>240.70796460176993</v>
      </c>
      <c r="L3" s="5">
        <v>14.6</v>
      </c>
      <c r="M3" s="49" t="s">
        <v>63</v>
      </c>
      <c r="N3" s="49" t="s">
        <v>116</v>
      </c>
      <c r="O3" s="48" t="s">
        <v>70</v>
      </c>
    </row>
    <row r="4" spans="1:15" x14ac:dyDescent="0.25">
      <c r="A4" s="5" t="s">
        <v>64</v>
      </c>
      <c r="B4" s="5" t="s">
        <v>65</v>
      </c>
      <c r="C4" s="6" t="s">
        <v>66</v>
      </c>
      <c r="D4" s="6" t="s">
        <v>36</v>
      </c>
      <c r="E4" s="6" t="s">
        <v>67</v>
      </c>
      <c r="F4" s="5">
        <v>1784</v>
      </c>
      <c r="G4" s="5">
        <v>366</v>
      </c>
      <c r="H4" s="5">
        <v>2</v>
      </c>
      <c r="I4" s="5">
        <v>1.35</v>
      </c>
      <c r="J4" s="5">
        <v>0</v>
      </c>
      <c r="K4" s="46">
        <v>119.3118756936737</v>
      </c>
      <c r="L4" s="5">
        <v>2.1521521521521523</v>
      </c>
      <c r="M4" s="49" t="s">
        <v>68</v>
      </c>
      <c r="N4" s="49" t="s">
        <v>69</v>
      </c>
      <c r="O4" s="48" t="s">
        <v>70</v>
      </c>
    </row>
    <row r="5" spans="1:15" x14ac:dyDescent="0.25">
      <c r="A5" s="5" t="s">
        <v>71</v>
      </c>
      <c r="B5" s="5" t="s">
        <v>56</v>
      </c>
      <c r="C5" s="6" t="s">
        <v>72</v>
      </c>
      <c r="D5" s="6" t="s">
        <v>36</v>
      </c>
      <c r="E5" s="6" t="s">
        <v>73</v>
      </c>
      <c r="F5" s="5">
        <v>909</v>
      </c>
      <c r="G5" s="5">
        <v>286</v>
      </c>
      <c r="H5" s="5">
        <v>2</v>
      </c>
      <c r="I5" s="5">
        <v>0</v>
      </c>
      <c r="J5" s="5">
        <v>0</v>
      </c>
      <c r="K5" s="46">
        <v>1030.1724137931035</v>
      </c>
      <c r="L5" s="5">
        <v>30.831</v>
      </c>
      <c r="M5" s="49" t="s">
        <v>68</v>
      </c>
      <c r="N5" s="49" t="s">
        <v>68</v>
      </c>
      <c r="O5" s="48" t="s">
        <v>70</v>
      </c>
    </row>
    <row r="6" spans="1:15" ht="25.5" x14ac:dyDescent="0.25">
      <c r="A6" s="5" t="s">
        <v>74</v>
      </c>
      <c r="B6" s="5" t="s">
        <v>56</v>
      </c>
      <c r="C6" s="6" t="s">
        <v>61</v>
      </c>
      <c r="D6" s="6" t="s">
        <v>36</v>
      </c>
      <c r="E6" s="6" t="s">
        <v>75</v>
      </c>
      <c r="F6" s="5">
        <v>1549</v>
      </c>
      <c r="G6" s="5">
        <v>533</v>
      </c>
      <c r="H6" s="5">
        <v>1</v>
      </c>
      <c r="I6" s="5">
        <v>0.45</v>
      </c>
      <c r="J6" s="5">
        <v>0</v>
      </c>
      <c r="K6" s="46">
        <v>1360.7843137254902</v>
      </c>
      <c r="L6" s="5">
        <v>12.72</v>
      </c>
      <c r="M6" s="49" t="s">
        <v>76</v>
      </c>
      <c r="N6" s="49" t="s">
        <v>77</v>
      </c>
      <c r="O6" s="48" t="s">
        <v>70</v>
      </c>
    </row>
    <row r="7" spans="1:15" ht="25.5" x14ac:dyDescent="0.25">
      <c r="A7" s="5" t="s">
        <v>78</v>
      </c>
      <c r="B7" s="5" t="s">
        <v>56</v>
      </c>
      <c r="C7" s="6" t="s">
        <v>79</v>
      </c>
      <c r="D7" s="6" t="s">
        <v>36</v>
      </c>
      <c r="E7" s="6" t="s">
        <v>80</v>
      </c>
      <c r="F7" s="5">
        <v>1147</v>
      </c>
      <c r="G7" s="5">
        <v>277</v>
      </c>
      <c r="H7" s="5">
        <v>2</v>
      </c>
      <c r="I7" s="5">
        <v>1.6</v>
      </c>
      <c r="J7" s="5">
        <v>0</v>
      </c>
      <c r="K7" s="46">
        <v>279.76424361493122</v>
      </c>
      <c r="L7" s="5">
        <v>19.27</v>
      </c>
      <c r="M7" s="49" t="s">
        <v>68</v>
      </c>
      <c r="N7" s="49" t="s">
        <v>69</v>
      </c>
      <c r="O7" s="48" t="s">
        <v>70</v>
      </c>
    </row>
    <row r="8" spans="1:15" x14ac:dyDescent="0.25">
      <c r="A8" s="5" t="s">
        <v>81</v>
      </c>
      <c r="B8" s="5" t="s">
        <v>56</v>
      </c>
      <c r="C8" s="6" t="s">
        <v>72</v>
      </c>
      <c r="D8" s="6" t="s">
        <v>36</v>
      </c>
      <c r="E8" s="6" t="s">
        <v>82</v>
      </c>
      <c r="F8" s="5">
        <v>1411</v>
      </c>
      <c r="G8" s="5">
        <v>479</v>
      </c>
      <c r="H8" s="5">
        <v>0</v>
      </c>
      <c r="I8" s="5">
        <v>0</v>
      </c>
      <c r="J8" s="5">
        <v>0</v>
      </c>
      <c r="K8" s="46">
        <v>300.95541401273886</v>
      </c>
      <c r="L8" s="5">
        <v>8.7360000000000007</v>
      </c>
      <c r="M8" s="49" t="s">
        <v>68</v>
      </c>
      <c r="N8" s="49" t="s">
        <v>83</v>
      </c>
      <c r="O8" s="48" t="s">
        <v>70</v>
      </c>
    </row>
    <row r="9" spans="1:15" x14ac:dyDescent="0.25">
      <c r="A9" s="5" t="s">
        <v>84</v>
      </c>
      <c r="B9" s="5" t="s">
        <v>56</v>
      </c>
      <c r="C9" s="6" t="s">
        <v>72</v>
      </c>
      <c r="D9" s="6" t="s">
        <v>36</v>
      </c>
      <c r="E9" s="6" t="s">
        <v>85</v>
      </c>
      <c r="F9" s="5">
        <v>1449</v>
      </c>
      <c r="G9" s="5">
        <v>456</v>
      </c>
      <c r="H9" s="5">
        <v>0</v>
      </c>
      <c r="I9" s="5">
        <v>0</v>
      </c>
      <c r="J9" s="5">
        <v>0</v>
      </c>
      <c r="K9" s="46">
        <v>898.58490566037733</v>
      </c>
      <c r="L9" s="5">
        <v>29.718</v>
      </c>
      <c r="M9" s="49" t="s">
        <v>63</v>
      </c>
      <c r="N9" s="49" t="s">
        <v>68</v>
      </c>
      <c r="O9" s="48" t="s">
        <v>70</v>
      </c>
    </row>
    <row r="10" spans="1:15" x14ac:dyDescent="0.25">
      <c r="A10" s="5" t="s">
        <v>86</v>
      </c>
      <c r="B10" s="5" t="s">
        <v>56</v>
      </c>
      <c r="C10" s="6" t="s">
        <v>72</v>
      </c>
      <c r="D10" s="6" t="s">
        <v>36</v>
      </c>
      <c r="E10" s="6" t="s">
        <v>87</v>
      </c>
      <c r="F10" s="5">
        <v>414</v>
      </c>
      <c r="G10" s="5">
        <v>130</v>
      </c>
      <c r="H10" s="5">
        <v>0</v>
      </c>
      <c r="I10" s="5">
        <v>0</v>
      </c>
      <c r="J10" s="5">
        <v>0</v>
      </c>
      <c r="K10" s="46">
        <v>82.424242424242422</v>
      </c>
      <c r="L10" s="5">
        <v>8.16</v>
      </c>
      <c r="M10" s="49" t="s">
        <v>63</v>
      </c>
      <c r="N10" s="49" t="s">
        <v>63</v>
      </c>
      <c r="O10" s="48" t="s">
        <v>70</v>
      </c>
    </row>
    <row r="11" spans="1:15" x14ac:dyDescent="0.25">
      <c r="A11" s="5" t="s">
        <v>88</v>
      </c>
      <c r="B11" s="5" t="s">
        <v>56</v>
      </c>
      <c r="C11" s="6" t="s">
        <v>72</v>
      </c>
      <c r="D11" s="6" t="s">
        <v>36</v>
      </c>
      <c r="E11" s="6" t="s">
        <v>89</v>
      </c>
      <c r="F11" s="5">
        <v>1369</v>
      </c>
      <c r="G11" s="5">
        <v>431</v>
      </c>
      <c r="H11" s="5">
        <v>0</v>
      </c>
      <c r="I11" s="5">
        <v>0</v>
      </c>
      <c r="J11" s="5">
        <v>0</v>
      </c>
      <c r="K11" s="46">
        <v>417.63341067285387</v>
      </c>
      <c r="L11" s="5">
        <v>7.74</v>
      </c>
      <c r="M11" s="49" t="s">
        <v>68</v>
      </c>
      <c r="N11" s="49" t="s">
        <v>76</v>
      </c>
      <c r="O11" s="48" t="s">
        <v>70</v>
      </c>
    </row>
    <row r="12" spans="1:15" x14ac:dyDescent="0.25">
      <c r="A12" s="5" t="s">
        <v>90</v>
      </c>
      <c r="B12" s="5" t="s">
        <v>56</v>
      </c>
      <c r="C12" s="6" t="s">
        <v>72</v>
      </c>
      <c r="D12" s="6" t="s">
        <v>36</v>
      </c>
      <c r="E12" s="6" t="s">
        <v>91</v>
      </c>
      <c r="F12" s="5">
        <v>880</v>
      </c>
      <c r="G12" s="5">
        <v>277</v>
      </c>
      <c r="H12" s="5">
        <v>0</v>
      </c>
      <c r="I12" s="5">
        <v>0</v>
      </c>
      <c r="J12" s="5">
        <v>0</v>
      </c>
      <c r="K12" s="46">
        <v>182.49211356466878</v>
      </c>
      <c r="L12" s="5">
        <v>17.36</v>
      </c>
      <c r="M12" s="49" t="s">
        <v>68</v>
      </c>
      <c r="N12" s="49" t="s">
        <v>68</v>
      </c>
      <c r="O12" s="48" t="s">
        <v>70</v>
      </c>
    </row>
    <row r="13" spans="1:15" x14ac:dyDescent="0.25">
      <c r="A13" s="5" t="s">
        <v>92</v>
      </c>
      <c r="B13" s="5" t="s">
        <v>56</v>
      </c>
      <c r="C13" s="6" t="s">
        <v>72</v>
      </c>
      <c r="D13" s="6" t="s">
        <v>36</v>
      </c>
      <c r="E13" s="6" t="s">
        <v>93</v>
      </c>
      <c r="F13" s="5">
        <v>649</v>
      </c>
      <c r="G13" s="5">
        <v>205</v>
      </c>
      <c r="H13" s="5">
        <v>2</v>
      </c>
      <c r="I13" s="5">
        <v>0</v>
      </c>
      <c r="J13" s="5">
        <v>0</v>
      </c>
      <c r="K13" s="46">
        <v>129.39393939393941</v>
      </c>
      <c r="L13" s="5">
        <v>5.0199999999999996</v>
      </c>
      <c r="M13" s="49" t="s">
        <v>63</v>
      </c>
      <c r="N13" s="49" t="s">
        <v>63</v>
      </c>
      <c r="O13" s="48" t="s">
        <v>70</v>
      </c>
    </row>
    <row r="14" spans="1:15" x14ac:dyDescent="0.25">
      <c r="A14" s="5" t="s">
        <v>94</v>
      </c>
      <c r="B14" s="5" t="s">
        <v>56</v>
      </c>
      <c r="C14" s="6" t="s">
        <v>95</v>
      </c>
      <c r="D14" s="6" t="s">
        <v>36</v>
      </c>
      <c r="E14" s="6" t="s">
        <v>96</v>
      </c>
      <c r="F14" s="5">
        <v>1676</v>
      </c>
      <c r="G14" s="5">
        <v>388</v>
      </c>
      <c r="H14" s="5">
        <v>0</v>
      </c>
      <c r="I14" s="5">
        <v>0.65</v>
      </c>
      <c r="J14" s="5">
        <v>0</v>
      </c>
      <c r="K14" s="46">
        <v>162.90449881610104</v>
      </c>
      <c r="L14" s="5">
        <v>12.04</v>
      </c>
      <c r="M14" s="49" t="s">
        <v>76</v>
      </c>
      <c r="N14" s="49" t="s">
        <v>97</v>
      </c>
      <c r="O14" s="48" t="s">
        <v>70</v>
      </c>
    </row>
    <row r="15" spans="1:15" x14ac:dyDescent="0.25">
      <c r="A15" s="5" t="s">
        <v>98</v>
      </c>
      <c r="B15" s="5" t="s">
        <v>56</v>
      </c>
      <c r="C15" s="6" t="s">
        <v>72</v>
      </c>
      <c r="D15" s="6" t="s">
        <v>36</v>
      </c>
      <c r="E15" s="6" t="s">
        <v>99</v>
      </c>
      <c r="F15" s="5">
        <v>497</v>
      </c>
      <c r="G15" s="5">
        <v>156</v>
      </c>
      <c r="H15" s="5">
        <v>6</v>
      </c>
      <c r="I15" s="5">
        <v>0</v>
      </c>
      <c r="J15" s="5">
        <v>0</v>
      </c>
      <c r="K15" s="46">
        <v>190.93567251461988</v>
      </c>
      <c r="L15" s="5">
        <v>10.19</v>
      </c>
      <c r="M15" s="49" t="s">
        <v>68</v>
      </c>
      <c r="N15" s="49" t="s">
        <v>68</v>
      </c>
      <c r="O15" s="48" t="s">
        <v>70</v>
      </c>
    </row>
    <row r="16" spans="1:15" x14ac:dyDescent="0.25">
      <c r="A16" s="5" t="s">
        <v>100</v>
      </c>
      <c r="B16" s="5" t="s">
        <v>56</v>
      </c>
      <c r="C16" s="6" t="s">
        <v>72</v>
      </c>
      <c r="D16" s="6" t="s">
        <v>36</v>
      </c>
      <c r="E16" s="6" t="s">
        <v>101</v>
      </c>
      <c r="F16" s="5">
        <v>29</v>
      </c>
      <c r="G16" s="5">
        <v>166</v>
      </c>
      <c r="H16" s="5">
        <v>9</v>
      </c>
      <c r="I16" s="5">
        <v>0</v>
      </c>
      <c r="J16" s="5">
        <v>0</v>
      </c>
      <c r="K16" s="46">
        <v>75.875486381322958</v>
      </c>
      <c r="L16" s="5">
        <v>5.87</v>
      </c>
      <c r="M16" s="49" t="s">
        <v>97</v>
      </c>
      <c r="N16" s="49" t="s">
        <v>77</v>
      </c>
      <c r="O16" s="48" t="s">
        <v>70</v>
      </c>
    </row>
    <row r="17" spans="1:15" x14ac:dyDescent="0.25">
      <c r="A17" s="5" t="s">
        <v>102</v>
      </c>
      <c r="B17" s="5" t="s">
        <v>56</v>
      </c>
      <c r="C17" s="6" t="s">
        <v>72</v>
      </c>
      <c r="D17" s="6" t="s">
        <v>36</v>
      </c>
      <c r="E17" s="6" t="s">
        <v>103</v>
      </c>
      <c r="F17" s="5">
        <v>1589</v>
      </c>
      <c r="G17" s="5">
        <v>365</v>
      </c>
      <c r="H17" s="5">
        <v>4</v>
      </c>
      <c r="I17" s="5">
        <v>0</v>
      </c>
      <c r="J17" s="5">
        <v>0</v>
      </c>
      <c r="K17" s="46">
        <v>857.01754385964921</v>
      </c>
      <c r="L17" s="5">
        <v>35.119999999999997</v>
      </c>
      <c r="M17" s="49" t="s">
        <v>97</v>
      </c>
      <c r="N17" s="49" t="s">
        <v>97</v>
      </c>
      <c r="O17" s="48" t="s">
        <v>70</v>
      </c>
    </row>
    <row r="18" spans="1:15" ht="25.5" x14ac:dyDescent="0.25">
      <c r="A18" s="5" t="s">
        <v>104</v>
      </c>
      <c r="B18" s="5" t="s">
        <v>56</v>
      </c>
      <c r="C18" s="6" t="s">
        <v>79</v>
      </c>
      <c r="D18" s="6" t="s">
        <v>36</v>
      </c>
      <c r="E18" s="6" t="s">
        <v>105</v>
      </c>
      <c r="F18" s="5">
        <v>902</v>
      </c>
      <c r="G18" s="5">
        <v>546</v>
      </c>
      <c r="H18" s="5">
        <v>7</v>
      </c>
      <c r="I18" s="5">
        <v>1.95</v>
      </c>
      <c r="J18" s="5">
        <v>0</v>
      </c>
      <c r="K18" s="46">
        <v>1405.8252427184466</v>
      </c>
      <c r="L18" s="5">
        <v>54.63</v>
      </c>
      <c r="M18" s="49" t="s">
        <v>76</v>
      </c>
      <c r="N18" s="49" t="s">
        <v>116</v>
      </c>
      <c r="O18" s="48" t="s">
        <v>70</v>
      </c>
    </row>
    <row r="19" spans="1:15" ht="25.5" x14ac:dyDescent="0.25">
      <c r="A19" s="5" t="s">
        <v>107</v>
      </c>
      <c r="B19" s="5" t="s">
        <v>56</v>
      </c>
      <c r="C19" s="6" t="s">
        <v>108</v>
      </c>
      <c r="D19" s="6" t="s">
        <v>35</v>
      </c>
      <c r="E19" s="6" t="s">
        <v>109</v>
      </c>
      <c r="F19" s="5">
        <v>304</v>
      </c>
      <c r="G19" s="5">
        <v>59</v>
      </c>
      <c r="H19" s="5">
        <v>0</v>
      </c>
      <c r="I19" s="5">
        <v>0</v>
      </c>
      <c r="J19" s="5">
        <v>0</v>
      </c>
      <c r="K19" s="46">
        <v>80.666666666666671</v>
      </c>
      <c r="L19" s="5">
        <v>0</v>
      </c>
      <c r="M19" s="49" t="s">
        <v>110</v>
      </c>
      <c r="N19" s="49" t="s">
        <v>76</v>
      </c>
      <c r="O19" s="48" t="s">
        <v>70</v>
      </c>
    </row>
    <row r="20" spans="1:15" ht="25.5" x14ac:dyDescent="0.25">
      <c r="A20" s="5" t="s">
        <v>111</v>
      </c>
      <c r="B20" s="5" t="s">
        <v>56</v>
      </c>
      <c r="C20" s="6" t="s">
        <v>106</v>
      </c>
      <c r="D20" s="6" t="s">
        <v>35</v>
      </c>
      <c r="E20" s="6" t="s">
        <v>112</v>
      </c>
      <c r="F20" s="5">
        <v>198</v>
      </c>
      <c r="G20" s="5">
        <v>15</v>
      </c>
      <c r="H20" s="5">
        <v>0</v>
      </c>
      <c r="I20" s="5">
        <v>0</v>
      </c>
      <c r="J20" s="5">
        <v>0</v>
      </c>
      <c r="K20" s="46">
        <v>23.666666666666668</v>
      </c>
      <c r="L20" s="5">
        <v>0</v>
      </c>
      <c r="M20" s="49" t="s">
        <v>110</v>
      </c>
      <c r="N20" s="49" t="s">
        <v>76</v>
      </c>
      <c r="O20" s="4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principali RAdO</vt:lpstr>
      <vt:lpstr>focus interventi resilienza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Capaccioli</dc:creator>
  <cp:lastModifiedBy>Gerelli Glauco Gabriele</cp:lastModifiedBy>
  <dcterms:created xsi:type="dcterms:W3CDTF">2015-06-05T18:19:34Z</dcterms:created>
  <dcterms:modified xsi:type="dcterms:W3CDTF">2025-06-30T12:25:04Z</dcterms:modified>
</cp:coreProperties>
</file>